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README" sheetId="1" state="visible" r:id="rId1"/>
    <sheet xmlns:r="http://schemas.openxmlformats.org/officeDocument/2006/relationships" name="TopDown" sheetId="2" state="visible" r:id="rId2"/>
    <sheet xmlns:r="http://schemas.openxmlformats.org/officeDocument/2006/relationships" name="BottomUp" sheetId="3" state="visible" r:id="rId3"/>
    <sheet xmlns:r="http://schemas.openxmlformats.org/officeDocument/2006/relationships" name="Competitors" sheetId="4" state="visible" r:id="rId4"/>
    <sheet xmlns:r="http://schemas.openxmlformats.org/officeDocument/2006/relationships" name="BreakEven" sheetId="5" state="visible" r:id="rId5"/>
    <sheet xmlns:r="http://schemas.openxmlformats.org/officeDocument/2006/relationships" name="Seasonality" sheetId="6" state="visible" r:id="rId6"/>
    <sheet xmlns:r="http://schemas.openxmlformats.org/officeDocument/2006/relationships" name="Forecast" sheetId="7" state="visible" r:id="rId7"/>
  </sheets>
  <definedNames/>
  <calcPr calcId="124519" fullCalcOnLoad="1"/>
</workbook>
</file>

<file path=xl/styles.xml><?xml version="1.0" encoding="utf-8"?>
<styleSheet xmlns="http://schemas.openxmlformats.org/spreadsheetml/2006/main">
  <numFmts count="3">
    <numFmt numFmtId="164" formatCode="$#,##0"/>
    <numFmt numFmtId="165" formatCode="0.0%"/>
    <numFmt numFmtId="166" formatCode="$#,##0.00"/>
  </numFmts>
  <fonts count="4">
    <font>
      <name val="Calibri"/>
      <family val="2"/>
      <color theme="1"/>
      <sz val="11"/>
      <scheme val="minor"/>
    </font>
    <font>
      <b val="1"/>
    </font>
    <font>
      <b val="1"/>
      <sz val="14"/>
    </font>
    <font>
      <i val="1"/>
    </font>
  </fonts>
  <fills count="5">
    <fill>
      <patternFill/>
    </fill>
    <fill>
      <patternFill patternType="gray125"/>
    </fill>
    <fill>
      <patternFill patternType="solid">
        <fgColor rgb="00E2EFDA"/>
      </patternFill>
    </fill>
    <fill>
      <patternFill patternType="solid">
        <fgColor rgb="00F2F2F2"/>
      </patternFill>
    </fill>
    <fill>
      <patternFill patternType="solid">
        <fgColor rgb="00D9E1F2"/>
      </patternFill>
    </fill>
  </fills>
  <borders count="2">
    <border>
      <left/>
      <right/>
      <top/>
      <bottom/>
      <diagonal/>
    </border>
    <border>
      <left style="thin"/>
      <right style="thin"/>
      <top style="thin"/>
      <bottom style="thin"/>
    </border>
  </borders>
  <cellStyleXfs count="1">
    <xf numFmtId="0" fontId="0" fillId="0" borderId="0"/>
  </cellStyleXfs>
  <cellXfs count="28">
    <xf numFmtId="0" fontId="0" fillId="0" borderId="0" pivotButton="0" quotePrefix="0" xfId="0"/>
    <xf numFmtId="0" fontId="1" fillId="0" borderId="0" pivotButton="0" quotePrefix="0" xfId="0"/>
    <xf numFmtId="0" fontId="0" fillId="0" borderId="0" applyAlignment="1" pivotButton="0" quotePrefix="0" xfId="0">
      <alignment vertical="top" wrapText="1"/>
    </xf>
    <xf numFmtId="0" fontId="2" fillId="0" borderId="0" pivotButton="0" quotePrefix="0" xfId="0"/>
    <xf numFmtId="3" fontId="0" fillId="2" borderId="0" pivotButton="0" quotePrefix="0" xfId="0"/>
    <xf numFmtId="164" fontId="0" fillId="2" borderId="0" pivotButton="0" quotePrefix="0" xfId="0"/>
    <xf numFmtId="9" fontId="0" fillId="2" borderId="0" pivotButton="0" quotePrefix="0" xfId="0"/>
    <xf numFmtId="164" fontId="0" fillId="3" borderId="0" pivotButton="0" quotePrefix="0" xfId="0"/>
    <xf numFmtId="0" fontId="1" fillId="0" borderId="1" applyAlignment="1" pivotButton="0" quotePrefix="0" xfId="0">
      <alignment horizontal="center" vertical="top"/>
    </xf>
    <xf numFmtId="0" fontId="3" fillId="0" borderId="0" pivotButton="0" quotePrefix="0" xfId="0"/>
    <xf numFmtId="0" fontId="1" fillId="4" borderId="1" applyAlignment="1" pivotButton="0" quotePrefix="0" xfId="0">
      <alignment horizontal="center" vertical="center"/>
    </xf>
    <xf numFmtId="0" fontId="0" fillId="2" borderId="0" pivotButton="0" quotePrefix="0" xfId="0"/>
    <xf numFmtId="9" fontId="0" fillId="0" borderId="0" pivotButton="0" quotePrefix="0" xfId="0"/>
    <xf numFmtId="1" fontId="0" fillId="0" borderId="0" pivotButton="0" quotePrefix="0" xfId="0"/>
    <xf numFmtId="1" fontId="0" fillId="2" borderId="0" pivotButton="0" quotePrefix="0" xfId="0"/>
    <xf numFmtId="0" fontId="1" fillId="4" borderId="0" applyAlignment="1" pivotButton="0" quotePrefix="0" xfId="0">
      <alignment horizontal="center" vertical="center"/>
    </xf>
    <xf numFmtId="0" fontId="0" fillId="2" borderId="0" applyAlignment="1" pivotButton="0" quotePrefix="0" xfId="0">
      <alignment vertical="top" wrapText="1"/>
    </xf>
    <xf numFmtId="165" fontId="0" fillId="3" borderId="0" applyAlignment="1" pivotButton="0" quotePrefix="0" xfId="0">
      <alignment vertical="top" wrapText="1"/>
    </xf>
    <xf numFmtId="166" fontId="0" fillId="2" borderId="0" pivotButton="0" quotePrefix="0" xfId="0"/>
    <xf numFmtId="165" fontId="0" fillId="0" borderId="0" pivotButton="0" quotePrefix="0" xfId="0"/>
    <xf numFmtId="165" fontId="0" fillId="2" borderId="0" pivotButton="0" quotePrefix="0" xfId="0"/>
    <xf numFmtId="165" fontId="0" fillId="3" borderId="0" pivotButton="0" quotePrefix="0" xfId="0"/>
    <xf numFmtId="164" fontId="0" fillId="0" borderId="0" pivotButton="0" quotePrefix="0" xfId="0"/>
    <xf numFmtId="0" fontId="1" fillId="4" borderId="0" pivotButton="0" quotePrefix="0" xfId="0"/>
    <xf numFmtId="2" fontId="0" fillId="2" borderId="0" pivotButton="0" quotePrefix="0" xfId="0"/>
    <xf numFmtId="2" fontId="0" fillId="3" borderId="0" pivotButton="0" quotePrefix="0" xfId="0"/>
    <xf numFmtId="2" fontId="0" fillId="0" borderId="0" pivotButton="0" quotePrefix="0" xfId="0"/>
    <xf numFmtId="164"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110" customWidth="1" min="2" max="2"/>
  </cols>
  <sheetData>
    <row r="1">
      <c r="A1" s="1" t="inlineStr">
        <is>
          <t>DGS Retail – Liquor Store Research &amp; Planning Pack</t>
        </is>
      </c>
      <c r="B1" s="2" t="inlineStr"/>
    </row>
    <row r="2">
      <c r="A2" s="1" t="inlineStr">
        <is>
          <t>What this workbook does</t>
        </is>
      </c>
      <c r="B2" s="2" t="inlineStr">
        <is>
          <t>This workbook helps you estimate demand (top‑down and bottom‑up), compare competitors, and run a quick break‑even and monthly forecast. Green cells are inputs you can edit. Gray cells are calculated. Keep numbers conservative until you get real data.</t>
        </is>
      </c>
    </row>
    <row r="3">
      <c r="A3" s="1" t="inlineStr">
        <is>
          <t>How to use (quick steps)</t>
        </is>
      </c>
      <c r="B3" s="2" t="inlineStr">
        <is>
          <t>1) Fill the green inputs in 'TopDown' and 'BottomUp'.
2) Review 'Competitors' and enter your price checks and notes.
3) Enter your margin and fixed costs in 'BreakEven'.
4) Adjust seasonality in 'Seasonality' if needed.
5) In 'Forecast', choose how much weight to give each method (top‑down vs bottom‑up).</t>
        </is>
      </c>
    </row>
    <row r="4">
      <c r="A4" s="1" t="inlineStr">
        <is>
          <t>External resources</t>
        </is>
      </c>
      <c r="B4" s="2" t="inlineStr">
        <is>
          <t>• Census Business Builder (Small Business): https://cbb.census.gov/cbb/
• BLS Consumer Expenditure Survey (Alcoholic beverages): https://www.bls.gov/cex/
• SBA – Write your business plan: https://www.sba.gov/business-guide/plan-your-business/write-your-business-plan
• TTB – Retail Beverage Alcohol Dealers: https://www.ttb.gov/nrc/retail-beverage-alcohol-dealers
• State alcohol regulators directory: https://www.ttb.gov/wine/alcohol-beverage-control-boards</t>
        </is>
      </c>
    </row>
    <row r="5">
      <c r="A5" s="1" t="inlineStr">
        <is>
          <t>Disclaimer</t>
        </is>
      </c>
      <c r="B5" s="2" t="inlineStr">
        <is>
          <t>This workbook is informational and not legal or financial advice. Regulations and costs vary by state and municipality. Confirm licensing and compliance requirements with your state regulator and local authorities.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46" customWidth="1" min="1" max="1"/>
    <col width="2" customWidth="1" min="2" max="2"/>
    <col width="18" customWidth="1" min="3" max="3"/>
    <col width="2" customWidth="1" min="4" max="4"/>
    <col width="60" customWidth="1" min="5" max="5"/>
  </cols>
  <sheetData>
    <row r="1">
      <c r="A1" s="3" t="inlineStr">
        <is>
          <t>Top‑Down Demand Model</t>
        </is>
      </c>
    </row>
    <row r="3">
      <c r="A3" s="1" t="inlineStr">
        <is>
          <t>INPUTS</t>
        </is>
      </c>
      <c r="E3" s="1" t="inlineStr">
        <is>
          <t>NOTES</t>
        </is>
      </c>
    </row>
    <row r="4">
      <c r="A4" t="inlineStr">
        <is>
          <t>Households / Consumer Units in Trade Area</t>
        </is>
      </c>
      <c r="C4" s="4" t="n">
        <v>5000</v>
      </c>
      <c r="E4" t="inlineStr">
        <is>
          <t>Get households from Census Business Builder (trade area polygons).</t>
        </is>
      </c>
    </row>
    <row r="5">
      <c r="A5" t="inlineStr">
        <is>
          <t>Annual Alcohol Spend per Household ($)</t>
        </is>
      </c>
      <c r="C5" s="5" t="n">
        <v>900</v>
      </c>
      <c r="E5" t="inlineStr">
        <is>
          <t>Use BLS CES Alcoholic beverages spend per household; adjust for local income.</t>
        </is>
      </c>
    </row>
    <row r="6">
      <c r="A6" t="inlineStr">
        <is>
          <t>Expected Market Share (%)</t>
        </is>
      </c>
      <c r="C6" s="6" t="n">
        <v>0.1</v>
      </c>
      <c r="E6" t="inlineStr">
        <is>
          <t>Start conservative (e.g., 5–15%) based on competition.</t>
        </is>
      </c>
    </row>
    <row r="8">
      <c r="A8" s="1" t="inlineStr">
        <is>
          <t>OUTPUTS</t>
        </is>
      </c>
    </row>
    <row r="9">
      <c r="A9" t="inlineStr">
        <is>
          <t>Estimated Annual Sales ($)</t>
        </is>
      </c>
      <c r="C9" s="7">
        <f>C4*C5*C6</f>
        <v/>
      </c>
    </row>
  </sheetData>
  <dataValidations count="1">
    <dataValidation sqref="C6" showErrorMessage="1" showInputMessage="1" allowBlank="0" error="Enter a value between 0 and 1 (e.g., 0.15 for 15%)." prompt="Enter a percentage between 0 and 100% (as 0.00–1.00)." type="decimal" operator="between">
      <formula1>0</formula1>
      <formula2>1</formula2>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22" customWidth="1" min="1" max="1"/>
    <col width="20" customWidth="1" min="2" max="2"/>
    <col width="20" customWidth="1" min="3" max="3"/>
    <col width="24" customWidth="1" min="4" max="4"/>
    <col width="28" customWidth="1" min="5" max="5"/>
    <col width="28" customWidth="1" min="6" max="6"/>
  </cols>
  <sheetData>
    <row r="1" ht="24" customHeight="1">
      <c r="A1" s="3" t="inlineStr">
        <is>
          <t>Bottom‑Up Demand Model (Traffic × Conversion × Ticket)</t>
        </is>
      </c>
    </row>
    <row r="2">
      <c r="A2" s="9" t="inlineStr">
        <is>
          <t>Enter observational counts below. Green = input.</t>
        </is>
      </c>
    </row>
    <row r="4">
      <c r="A4" s="10" t="inlineStr">
        <is>
          <t>Daypart</t>
        </is>
      </c>
      <c r="B4" s="10" t="inlineStr">
        <is>
          <t>Visitors Counted</t>
        </is>
      </c>
      <c r="C4" s="10" t="inlineStr">
        <is>
          <t>Duration (minutes)</t>
        </is>
      </c>
      <c r="D4" s="10" t="inlineStr">
        <is>
          <t>Visitors per Hour (calc)</t>
        </is>
      </c>
      <c r="E4" s="10" t="inlineStr">
        <is>
          <t>Share of Daily Traffic (%)</t>
        </is>
      </c>
      <c r="F4" s="10" t="inlineStr">
        <is>
          <t>Weighted Visitors/Day (calc)</t>
        </is>
      </c>
    </row>
    <row r="5">
      <c r="A5" t="inlineStr">
        <is>
          <t>Weekday Noon</t>
        </is>
      </c>
      <c r="B5" s="11" t="inlineStr"/>
      <c r="C5" s="11" t="n">
        <v>30</v>
      </c>
      <c r="D5">
        <f>IFERROR(B5*60/C5,0)</f>
        <v/>
      </c>
      <c r="E5" s="11" t="n">
        <v>0.2</v>
      </c>
      <c r="F5">
        <f>D5*E5</f>
        <v/>
      </c>
    </row>
    <row r="6">
      <c r="A6" t="inlineStr">
        <is>
          <t>Weekday PM</t>
        </is>
      </c>
      <c r="B6" s="11" t="inlineStr"/>
      <c r="C6" s="11" t="n">
        <v>30</v>
      </c>
      <c r="D6">
        <f>IFERROR(B6*60/C6,0)</f>
        <v/>
      </c>
      <c r="E6" s="11" t="n">
        <v>0.3</v>
      </c>
      <c r="F6">
        <f>D6*E6</f>
        <v/>
      </c>
    </row>
    <row r="7">
      <c r="A7" t="inlineStr">
        <is>
          <t>Weekend Midday</t>
        </is>
      </c>
      <c r="B7" s="11" t="inlineStr"/>
      <c r="C7" s="11" t="n">
        <v>30</v>
      </c>
      <c r="D7">
        <f>IFERROR(B7*60/C7,0)</f>
        <v/>
      </c>
      <c r="E7" s="11" t="n">
        <v>0.3</v>
      </c>
      <c r="F7">
        <f>D7*E7</f>
        <v/>
      </c>
    </row>
    <row r="8">
      <c r="A8" t="inlineStr">
        <is>
          <t>Weekend PM</t>
        </is>
      </c>
      <c r="B8" s="11" t="inlineStr"/>
      <c r="C8" s="11" t="n">
        <v>30</v>
      </c>
      <c r="D8">
        <f>IFERROR(B8*60/C8,0)</f>
        <v/>
      </c>
      <c r="E8" s="11" t="n">
        <v>0.2</v>
      </c>
      <c r="F8">
        <f>D8*E8</f>
        <v/>
      </c>
    </row>
    <row r="10">
      <c r="A10" s="1" t="inlineStr">
        <is>
          <t>Check: Sum of Shares</t>
        </is>
      </c>
      <c r="E10" s="12">
        <f>SUM(E5:E8)</f>
        <v/>
      </c>
    </row>
    <row r="11">
      <c r="A11" s="1" t="inlineStr">
        <is>
          <t>Estimated Daily Visitors</t>
        </is>
      </c>
      <c r="F11" s="13">
        <f>SUM(F5:F8)</f>
        <v/>
      </c>
    </row>
    <row r="13">
      <c r="A13" t="inlineStr">
        <is>
          <t>Conversion Rate (%)</t>
        </is>
      </c>
      <c r="C13" s="6" t="n">
        <v>0.4</v>
      </c>
    </row>
    <row r="14">
      <c r="A14" t="inlineStr">
        <is>
          <t>Average Ticket ($)</t>
        </is>
      </c>
      <c r="C14" s="5" t="n">
        <v>28</v>
      </c>
    </row>
    <row r="15">
      <c r="A15" t="inlineStr">
        <is>
          <t>Open Days per Year</t>
        </is>
      </c>
      <c r="C15" s="14" t="n">
        <v>360</v>
      </c>
    </row>
    <row r="17">
      <c r="A17" s="1" t="inlineStr">
        <is>
          <t>Estimated Annual Sales ($)</t>
        </is>
      </c>
      <c r="C17" s="7">
        <f>F11*C13*C14*C15</f>
        <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22" customWidth="1" min="1" max="1"/>
    <col width="28" customWidth="1" min="2" max="2"/>
    <col width="28" customWidth="1" min="3" max="3"/>
    <col width="28" customWidth="1" min="4" max="4"/>
    <col width="20" customWidth="1" min="5" max="5"/>
    <col width="26" customWidth="1" min="6" max="6"/>
    <col width="26" customWidth="1" min="7" max="7"/>
  </cols>
  <sheetData>
    <row r="1" ht="24" customHeight="1">
      <c r="A1" s="3" t="inlineStr">
        <is>
          <t>Competitor Scorecard</t>
        </is>
      </c>
    </row>
    <row r="3">
      <c r="A3" s="15" t="inlineStr">
        <is>
          <t>Store Name</t>
        </is>
      </c>
      <c r="B3" s="15" t="inlineStr">
        <is>
          <t>Address</t>
        </is>
      </c>
      <c r="C3" s="15" t="inlineStr">
        <is>
          <t>Strengths</t>
        </is>
      </c>
      <c r="D3" s="15" t="inlineStr">
        <is>
          <t>Weaknesses</t>
        </is>
      </c>
      <c r="E3" s="15" t="inlineStr">
        <is>
          <t>Price Index vs You (%)</t>
        </is>
      </c>
      <c r="F3" s="15" t="inlineStr">
        <is>
          <t>Notable Gaps</t>
        </is>
      </c>
      <c r="G3" s="15" t="inlineStr">
        <is>
          <t>Takeaway</t>
        </is>
      </c>
    </row>
    <row r="4">
      <c r="A4" s="16" t="n"/>
      <c r="B4" s="16" t="n"/>
      <c r="C4" s="16" t="n"/>
      <c r="D4" s="16" t="n"/>
      <c r="E4" s="17" t="n"/>
      <c r="F4" s="16" t="n"/>
      <c r="G4" s="16" t="n"/>
    </row>
    <row r="5">
      <c r="A5" s="16" t="n"/>
      <c r="B5" s="16" t="n"/>
      <c r="C5" s="16" t="n"/>
      <c r="D5" s="16" t="n"/>
      <c r="E5" s="17" t="n"/>
      <c r="F5" s="16" t="n"/>
      <c r="G5" s="16" t="n"/>
    </row>
    <row r="6">
      <c r="A6" s="16" t="n"/>
      <c r="B6" s="16" t="n"/>
      <c r="C6" s="16" t="n"/>
      <c r="D6" s="16" t="n"/>
      <c r="E6" s="17" t="n"/>
      <c r="F6" s="16" t="n"/>
      <c r="G6" s="16" t="n"/>
    </row>
    <row r="7">
      <c r="A7" s="16" t="n"/>
      <c r="B7" s="16" t="n"/>
      <c r="C7" s="16" t="n"/>
      <c r="D7" s="16" t="n"/>
      <c r="E7" s="17" t="n"/>
      <c r="F7" s="16" t="n"/>
      <c r="G7" s="16" t="n"/>
    </row>
    <row r="8">
      <c r="A8" s="16" t="n"/>
      <c r="B8" s="16" t="n"/>
      <c r="C8" s="16" t="n"/>
      <c r="D8" s="16" t="n"/>
      <c r="E8" s="17" t="n"/>
      <c r="F8" s="16" t="n"/>
      <c r="G8" s="16" t="n"/>
    </row>
    <row r="9">
      <c r="A9" s="16" t="n"/>
      <c r="B9" s="16" t="n"/>
      <c r="C9" s="16" t="n"/>
      <c r="D9" s="16" t="n"/>
      <c r="E9" s="17" t="n"/>
      <c r="F9" s="16" t="n"/>
      <c r="G9" s="16" t="n"/>
    </row>
    <row r="10">
      <c r="A10" s="16" t="n"/>
      <c r="B10" s="16" t="n"/>
      <c r="C10" s="16" t="n"/>
      <c r="D10" s="16" t="n"/>
      <c r="E10" s="17" t="n"/>
      <c r="F10" s="16" t="n"/>
      <c r="G10" s="16" t="n"/>
    </row>
    <row r="11">
      <c r="A11" s="16" t="n"/>
      <c r="B11" s="16" t="n"/>
      <c r="C11" s="16" t="n"/>
      <c r="D11" s="16" t="n"/>
      <c r="E11" s="17" t="n"/>
      <c r="F11" s="16" t="n"/>
      <c r="G11" s="16" t="n"/>
    </row>
    <row r="14">
      <c r="A14" s="1" t="inlineStr">
        <is>
          <t>Price Check (optional)</t>
        </is>
      </c>
    </row>
    <row r="16">
      <c r="A16" s="15" t="inlineStr">
        <is>
          <t>SKU / Size</t>
        </is>
      </c>
      <c r="B16" s="15" t="inlineStr">
        <is>
          <t>Your Target Price</t>
        </is>
      </c>
      <c r="C16" s="15" t="inlineStr">
        <is>
          <t>Competitor A Price</t>
        </is>
      </c>
      <c r="D16" s="15" t="inlineStr">
        <is>
          <t>Competitor B Price</t>
        </is>
      </c>
      <c r="E16" s="15" t="inlineStr">
        <is>
          <t>Competitor C Price</t>
        </is>
      </c>
      <c r="F16" s="15" t="inlineStr">
        <is>
          <t>Index A (=A/Target)</t>
        </is>
      </c>
      <c r="G16" s="15" t="inlineStr">
        <is>
          <t>Index B</t>
        </is>
      </c>
      <c r="H16" s="15" t="inlineStr">
        <is>
          <t>Index C</t>
        </is>
      </c>
    </row>
    <row r="17">
      <c r="A17" s="11" t="n"/>
      <c r="B17" s="18" t="n"/>
      <c r="C17" s="18" t="n"/>
      <c r="D17" s="18" t="n"/>
      <c r="E17" s="18" t="n"/>
      <c r="F17" s="19">
        <f>IFERROR(C17/B17-1,"")</f>
        <v/>
      </c>
      <c r="G17" s="19">
        <f>IFERROR(D17/B17-1,"")</f>
        <v/>
      </c>
      <c r="H17" s="19">
        <f>IFERROR(E17/B17-1,"")</f>
        <v/>
      </c>
    </row>
    <row r="18">
      <c r="A18" s="11" t="n"/>
      <c r="B18" s="18" t="n"/>
      <c r="C18" s="18" t="n"/>
      <c r="D18" s="18" t="n"/>
      <c r="E18" s="18" t="n"/>
      <c r="F18" s="19">
        <f>IFERROR(C18/B18-1,"")</f>
        <v/>
      </c>
      <c r="G18" s="19">
        <f>IFERROR(D18/B18-1,"")</f>
        <v/>
      </c>
      <c r="H18" s="19">
        <f>IFERROR(E18/B18-1,"")</f>
        <v/>
      </c>
    </row>
    <row r="19">
      <c r="A19" s="11" t="n"/>
      <c r="B19" s="18" t="n"/>
      <c r="C19" s="18" t="n"/>
      <c r="D19" s="18" t="n"/>
      <c r="E19" s="18" t="n"/>
      <c r="F19" s="19">
        <f>IFERROR(C19/B19-1,"")</f>
        <v/>
      </c>
      <c r="G19" s="19">
        <f>IFERROR(D19/B19-1,"")</f>
        <v/>
      </c>
      <c r="H19" s="19">
        <f>IFERROR(E19/B19-1,"")</f>
        <v/>
      </c>
    </row>
    <row r="20">
      <c r="A20" s="11" t="n"/>
      <c r="B20" s="18" t="n"/>
      <c r="C20" s="18" t="n"/>
      <c r="D20" s="18" t="n"/>
      <c r="E20" s="18" t="n"/>
      <c r="F20" s="19">
        <f>IFERROR(C20/B20-1,"")</f>
        <v/>
      </c>
      <c r="G20" s="19">
        <f>IFERROR(D20/B20-1,"")</f>
        <v/>
      </c>
      <c r="H20" s="19">
        <f>IFERROR(E20/B20-1,"")</f>
        <v/>
      </c>
    </row>
    <row r="21">
      <c r="A21" s="11" t="n"/>
      <c r="B21" s="18" t="n"/>
      <c r="C21" s="18" t="n"/>
      <c r="D21" s="18" t="n"/>
      <c r="E21" s="18" t="n"/>
      <c r="F21" s="19">
        <f>IFERROR(C21/B21-1,"")</f>
        <v/>
      </c>
      <c r="G21" s="19">
        <f>IFERROR(D21/B21-1,"")</f>
        <v/>
      </c>
      <c r="H21" s="19">
        <f>IFERROR(E21/B21-1,"")</f>
        <v/>
      </c>
    </row>
    <row r="22">
      <c r="A22" s="11" t="n"/>
      <c r="B22" s="18" t="n"/>
      <c r="C22" s="18" t="n"/>
      <c r="D22" s="18" t="n"/>
      <c r="E22" s="18" t="n"/>
      <c r="F22" s="19">
        <f>IFERROR(C22/B22-1,"")</f>
        <v/>
      </c>
      <c r="G22" s="19">
        <f>IFERROR(D22/B22-1,"")</f>
        <v/>
      </c>
      <c r="H22" s="19">
        <f>IFERROR(E22/B22-1,"")</f>
        <v/>
      </c>
    </row>
    <row r="23">
      <c r="A23" s="11" t="n"/>
      <c r="B23" s="18" t="n"/>
      <c r="C23" s="18" t="n"/>
      <c r="D23" s="18" t="n"/>
      <c r="E23" s="18" t="n"/>
      <c r="F23" s="19">
        <f>IFERROR(C23/B23-1,"")</f>
        <v/>
      </c>
      <c r="G23" s="19">
        <f>IFERROR(D23/B23-1,"")</f>
        <v/>
      </c>
      <c r="H23" s="19">
        <f>IFERROR(E23/B23-1,"")</f>
        <v/>
      </c>
    </row>
    <row r="24">
      <c r="A24" s="11" t="n"/>
      <c r="B24" s="18" t="n"/>
      <c r="C24" s="18" t="n"/>
      <c r="D24" s="18" t="n"/>
      <c r="E24" s="18" t="n"/>
      <c r="F24" s="19">
        <f>IFERROR(C24/B24-1,"")</f>
        <v/>
      </c>
      <c r="G24" s="19">
        <f>IFERROR(D24/B24-1,"")</f>
        <v/>
      </c>
      <c r="H24" s="19">
        <f>IFERROR(E24/B24-1,"")</f>
        <v/>
      </c>
    </row>
    <row r="25">
      <c r="A25" s="11" t="n"/>
      <c r="B25" s="18" t="n"/>
      <c r="C25" s="18" t="n"/>
      <c r="D25" s="18" t="n"/>
      <c r="E25" s="18" t="n"/>
      <c r="F25" s="19">
        <f>IFERROR(C25/B25-1,"")</f>
        <v/>
      </c>
      <c r="G25" s="19">
        <f>IFERROR(D25/B25-1,"")</f>
        <v/>
      </c>
      <c r="H25" s="19">
        <f>IFERROR(E25/B25-1,"")</f>
        <v/>
      </c>
    </row>
    <row r="26">
      <c r="A26" s="11" t="n"/>
      <c r="B26" s="18" t="n"/>
      <c r="C26" s="18" t="n"/>
      <c r="D26" s="18" t="n"/>
      <c r="E26" s="18" t="n"/>
      <c r="F26" s="19">
        <f>IFERROR(C26/B26-1,"")</f>
        <v/>
      </c>
      <c r="G26" s="19">
        <f>IFERROR(D26/B26-1,"")</f>
        <v/>
      </c>
      <c r="H26" s="19">
        <f>IFERROR(E26/B26-1,"")</f>
        <v/>
      </c>
    </row>
    <row r="27">
      <c r="A27" s="11" t="n"/>
      <c r="B27" s="18" t="n"/>
      <c r="C27" s="18" t="n"/>
      <c r="D27" s="18" t="n"/>
      <c r="E27" s="18" t="n"/>
      <c r="F27" s="19">
        <f>IFERROR(C27/B27-1,"")</f>
        <v/>
      </c>
      <c r="G27" s="19">
        <f>IFERROR(D27/B27-1,"")</f>
        <v/>
      </c>
      <c r="H27" s="19">
        <f>IFERROR(E27/B27-1,"")</f>
        <v/>
      </c>
    </row>
    <row r="28">
      <c r="A28" s="11" t="n"/>
      <c r="B28" s="18" t="n"/>
      <c r="C28" s="18" t="n"/>
      <c r="D28" s="18" t="n"/>
      <c r="E28" s="18" t="n"/>
      <c r="F28" s="19">
        <f>IFERROR(C28/B28-1,"")</f>
        <v/>
      </c>
      <c r="G28" s="19">
        <f>IFERROR(D28/B28-1,"")</f>
        <v/>
      </c>
      <c r="H28" s="19">
        <f>IFERROR(E28/B28-1,"")</f>
        <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34" customWidth="1" min="1" max="1"/>
    <col width="2" customWidth="1" min="2" max="2"/>
    <col width="18" customWidth="1" min="3" max="3"/>
  </cols>
  <sheetData>
    <row r="1" ht="24" customHeight="1">
      <c r="A1" s="3" t="inlineStr">
        <is>
          <t>Break‑Even Calculator</t>
        </is>
      </c>
    </row>
    <row r="3">
      <c r="A3" t="inlineStr">
        <is>
          <t>Gross Margin (%)</t>
        </is>
      </c>
      <c r="C3" s="20" t="n">
        <v>0.28</v>
      </c>
    </row>
    <row r="5">
      <c r="A5" t="inlineStr">
        <is>
          <t>Variable Costs (% of Sales)</t>
        </is>
      </c>
    </row>
    <row r="6">
      <c r="A6" t="inlineStr">
        <is>
          <t xml:space="preserve">  • Card Fees (%)</t>
        </is>
      </c>
      <c r="C6" s="20" t="n">
        <v>0.025</v>
      </c>
    </row>
    <row r="7">
      <c r="A7" t="inlineStr">
        <is>
          <t xml:space="preserve">  • Packaging &amp; Supplies (%)</t>
        </is>
      </c>
      <c r="C7" s="20" t="n">
        <v>0.005</v>
      </c>
    </row>
    <row r="8">
      <c r="A8" t="inlineStr">
        <is>
          <t xml:space="preserve">  • Shrink (%)</t>
        </is>
      </c>
      <c r="C8" s="20" t="n">
        <v>0.01</v>
      </c>
    </row>
    <row r="10">
      <c r="A10" t="inlineStr">
        <is>
          <t>Contribution Margin Ratio (calc)</t>
        </is>
      </c>
      <c r="C10" s="21">
        <f>C3-(C6+C7+C8)</f>
        <v/>
      </c>
    </row>
    <row r="12">
      <c r="A12" t="inlineStr">
        <is>
          <t>Annual Fixed Costs (enter below)</t>
        </is>
      </c>
    </row>
    <row r="14">
      <c r="A14" t="inlineStr">
        <is>
          <t>• Rent/CAM</t>
        </is>
      </c>
      <c r="C14" s="5" t="n">
        <v>0</v>
      </c>
    </row>
    <row r="15">
      <c r="A15" t="inlineStr">
        <is>
          <t>• Payroll (base)</t>
        </is>
      </c>
      <c r="C15" s="5" t="n">
        <v>0</v>
      </c>
    </row>
    <row r="16">
      <c r="A16" t="inlineStr">
        <is>
          <t>• Insurance</t>
        </is>
      </c>
      <c r="C16" s="5" t="n">
        <v>0</v>
      </c>
    </row>
    <row r="17">
      <c r="A17" t="inlineStr">
        <is>
          <t>• Utilities</t>
        </is>
      </c>
      <c r="C17" s="5" t="n">
        <v>0</v>
      </c>
    </row>
    <row r="18">
      <c r="A18" t="inlineStr">
        <is>
          <t>• Licenses &amp; Fees</t>
        </is>
      </c>
      <c r="C18" s="5" t="n">
        <v>0</v>
      </c>
    </row>
    <row r="19">
      <c r="A19" t="inlineStr">
        <is>
          <t>• Software</t>
        </is>
      </c>
      <c r="C19" s="5" t="n">
        <v>0</v>
      </c>
    </row>
    <row r="20">
      <c r="A20" t="inlineStr">
        <is>
          <t>• Security</t>
        </is>
      </c>
      <c r="C20" s="5" t="n">
        <v>0</v>
      </c>
    </row>
    <row r="21">
      <c r="A21" t="inlineStr">
        <is>
          <t>• Marketing</t>
        </is>
      </c>
      <c r="C21" s="5" t="n">
        <v>0</v>
      </c>
    </row>
    <row r="22">
      <c r="A22" t="inlineStr">
        <is>
          <t>• Other</t>
        </is>
      </c>
      <c r="C22" s="5" t="n">
        <v>0</v>
      </c>
    </row>
    <row r="24">
      <c r="A24" t="inlineStr">
        <is>
          <t>Total Fixed Costs (calc)</t>
        </is>
      </c>
      <c r="C24" s="7">
        <f>SUM(C14:C22)</f>
        <v/>
      </c>
    </row>
    <row r="26">
      <c r="A26" t="inlineStr">
        <is>
          <t>Open Days per Year</t>
        </is>
      </c>
      <c r="C26" s="14" t="n">
        <v>360</v>
      </c>
    </row>
    <row r="27">
      <c r="A27" t="inlineStr">
        <is>
          <t>Break‑Even Revenue (Annual)</t>
        </is>
      </c>
      <c r="C27" s="7">
        <f>IF(C10&gt;0, C24/C10, "Check margin inputs")</f>
        <v/>
      </c>
    </row>
    <row r="28">
      <c r="A28" t="inlineStr">
        <is>
          <t>Break‑Even Revenue (Monthly)</t>
        </is>
      </c>
      <c r="C28" s="22">
        <f>C27/12</f>
        <v/>
      </c>
    </row>
    <row r="29">
      <c r="A29" t="inlineStr">
        <is>
          <t>Break‑Even Revenue (Daily)</t>
        </is>
      </c>
      <c r="C29" s="22">
        <f>C27/C26</f>
        <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10" customWidth="1" min="1" max="1"/>
    <col width="14" customWidth="1" min="2" max="2"/>
  </cols>
  <sheetData>
    <row r="1" ht="24" customHeight="1">
      <c r="A1" s="3" t="inlineStr">
        <is>
          <t>Seasonality Factors (relative to average month = 1.00)</t>
        </is>
      </c>
    </row>
    <row r="3">
      <c r="A3" s="23" t="inlineStr">
        <is>
          <t>Month</t>
        </is>
      </c>
      <c r="B3" s="23" t="inlineStr">
        <is>
          <t>Factor</t>
        </is>
      </c>
    </row>
    <row r="4">
      <c r="A4" t="inlineStr">
        <is>
          <t>Jan</t>
        </is>
      </c>
      <c r="B4" s="24" t="n">
        <v>0.9</v>
      </c>
    </row>
    <row r="5">
      <c r="A5" t="inlineStr">
        <is>
          <t>Feb</t>
        </is>
      </c>
      <c r="B5" s="24" t="n">
        <v>0.92</v>
      </c>
    </row>
    <row r="6">
      <c r="A6" t="inlineStr">
        <is>
          <t>Mar</t>
        </is>
      </c>
      <c r="B6" s="24" t="n">
        <v>0.98</v>
      </c>
    </row>
    <row r="7">
      <c r="A7" t="inlineStr">
        <is>
          <t>Apr</t>
        </is>
      </c>
      <c r="B7" s="24" t="n">
        <v>1</v>
      </c>
    </row>
    <row r="8">
      <c r="A8" t="inlineStr">
        <is>
          <t>May</t>
        </is>
      </c>
      <c r="B8" s="24" t="n">
        <v>1.05</v>
      </c>
    </row>
    <row r="9">
      <c r="A9" t="inlineStr">
        <is>
          <t>Jun</t>
        </is>
      </c>
      <c r="B9" s="24" t="n">
        <v>1.08</v>
      </c>
    </row>
    <row r="10">
      <c r="A10" t="inlineStr">
        <is>
          <t>Jul</t>
        </is>
      </c>
      <c r="B10" s="24" t="n">
        <v>1.08</v>
      </c>
    </row>
    <row r="11">
      <c r="A11" t="inlineStr">
        <is>
          <t>Aug</t>
        </is>
      </c>
      <c r="B11" s="24" t="n">
        <v>1.04</v>
      </c>
    </row>
    <row r="12">
      <c r="A12" t="inlineStr">
        <is>
          <t>Sep</t>
        </is>
      </c>
      <c r="B12" s="24" t="n">
        <v>1</v>
      </c>
    </row>
    <row r="13">
      <c r="A13" t="inlineStr">
        <is>
          <t>Oct</t>
        </is>
      </c>
      <c r="B13" s="24" t="n">
        <v>1.05</v>
      </c>
    </row>
    <row r="14">
      <c r="A14" t="inlineStr">
        <is>
          <t>Nov</t>
        </is>
      </c>
      <c r="B14" s="24" t="n">
        <v>1.15</v>
      </c>
    </row>
    <row r="15">
      <c r="A15" t="inlineStr">
        <is>
          <t>Dec</t>
        </is>
      </c>
      <c r="B15" s="24" t="n">
        <v>1.25</v>
      </c>
    </row>
    <row r="17">
      <c r="A17" t="inlineStr">
        <is>
          <t>Sum of Factors (calc)</t>
        </is>
      </c>
      <c r="B17" s="25">
        <f>SUM(B4:B15)</f>
        <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10" customWidth="1" min="1" max="1"/>
    <col width="18" customWidth="1" min="2" max="2"/>
    <col width="16" customWidth="1" min="3" max="3"/>
    <col width="16" customWidth="1" min="4" max="4"/>
    <col width="16" customWidth="1" min="5" max="5"/>
    <col width="18" customWidth="1" min="6" max="6"/>
    <col width="20" customWidth="1" min="7" max="7"/>
    <col width="18" customWidth="1" min="8" max="8"/>
    <col width="18" customWidth="1" min="9" max="9"/>
  </cols>
  <sheetData>
    <row r="1" ht="24" customHeight="1">
      <c r="A1" s="3" t="inlineStr">
        <is>
          <t>Final Forecast (weighted blend of Top‑Down &amp; Bottom‑Up)</t>
        </is>
      </c>
    </row>
    <row r="3">
      <c r="A3" t="inlineStr">
        <is>
          <t>Weight: Top‑Down</t>
        </is>
      </c>
      <c r="C3" s="6" t="n">
        <v>0.5</v>
      </c>
      <c r="E3" t="inlineStr">
        <is>
          <t>Check: Weights Sum</t>
        </is>
      </c>
      <c r="F3" s="12">
        <f>C3+C4</f>
        <v/>
      </c>
    </row>
    <row r="4">
      <c r="A4" t="inlineStr">
        <is>
          <t>Weight: Bottom‑Up</t>
        </is>
      </c>
      <c r="C4" s="6" t="n">
        <v>0.5</v>
      </c>
      <c r="E4" t="inlineStr">
        <is>
          <t>Tip: Keep total at 100%.</t>
        </is>
      </c>
    </row>
    <row r="6">
      <c r="A6" t="inlineStr">
        <is>
          <t>Annual Sales (Top‑Down)</t>
        </is>
      </c>
      <c r="C6" s="7">
        <f>TopDown!C9</f>
        <v/>
      </c>
    </row>
    <row r="7">
      <c r="A7" t="inlineStr">
        <is>
          <t>Annual Sales (Bottom‑Up)</t>
        </is>
      </c>
      <c r="C7" s="7">
        <f>BottomUp!C17</f>
        <v/>
      </c>
    </row>
    <row r="9">
      <c r="A9" t="inlineStr">
        <is>
          <t>Weighted Annual Sales (calc)</t>
        </is>
      </c>
      <c r="C9" s="7">
        <f>C6*C3 + C7*C4</f>
        <v/>
      </c>
    </row>
    <row r="11">
      <c r="A11" t="inlineStr">
        <is>
          <t>Gross Margin (%)</t>
        </is>
      </c>
      <c r="C11" s="21">
        <f>BreakEven!C3</f>
        <v/>
      </c>
    </row>
    <row r="12">
      <c r="A12" t="inlineStr">
        <is>
          <t>Variable Costs (% of Sales)</t>
        </is>
      </c>
      <c r="C12" s="21">
        <f>BreakEven!C6+BreakEven!C7+BreakEven!C8</f>
        <v/>
      </c>
    </row>
    <row r="13">
      <c r="A13" t="inlineStr">
        <is>
          <t>Annual Fixed Costs</t>
        </is>
      </c>
      <c r="C13" s="7">
        <f>BreakEven!C23</f>
        <v/>
      </c>
    </row>
    <row r="16">
      <c r="A16" s="23" t="inlineStr">
        <is>
          <t>Month</t>
        </is>
      </c>
      <c r="B16" s="23" t="inlineStr">
        <is>
          <t>Seasonality Factor</t>
        </is>
      </c>
      <c r="C16" s="23" t="inlineStr">
        <is>
          <t>Revenue (calc)</t>
        </is>
      </c>
      <c r="D16" s="23" t="inlineStr">
        <is>
          <t>COGS (calc)</t>
        </is>
      </c>
      <c r="E16" s="23" t="inlineStr">
        <is>
          <t>Gross Profit (calc)</t>
        </is>
      </c>
      <c r="F16" s="23" t="inlineStr">
        <is>
          <t>Variable Costs (calc)</t>
        </is>
      </c>
      <c r="G16" s="23" t="inlineStr">
        <is>
          <t>Contribution Margin (calc)</t>
        </is>
      </c>
      <c r="H16" s="23" t="inlineStr">
        <is>
          <t>Fixed Costs (Monthly)</t>
        </is>
      </c>
      <c r="I16" s="23" t="inlineStr">
        <is>
          <t>Operating Profit (calc)</t>
        </is>
      </c>
    </row>
    <row r="17">
      <c r="A17" t="inlineStr">
        <is>
          <t>Jan</t>
        </is>
      </c>
      <c r="B17" s="26">
        <f>Seasonality!B4</f>
        <v/>
      </c>
      <c r="C17" s="22">
        <f>$C$9*B17/Seasonality!$B$17</f>
        <v/>
      </c>
      <c r="D17" s="22">
        <f>C17*(1-$C$11)</f>
        <v/>
      </c>
      <c r="E17" s="22">
        <f>C17*($C$11)</f>
        <v/>
      </c>
      <c r="F17" s="22">
        <f>C17*($C$12)</f>
        <v/>
      </c>
      <c r="G17" s="22">
        <f>E17-F17</f>
        <v/>
      </c>
      <c r="H17" s="22">
        <f>$C$13/12</f>
        <v/>
      </c>
      <c r="I17" s="22">
        <f>G17-H17</f>
        <v/>
      </c>
    </row>
    <row r="18">
      <c r="A18" t="inlineStr">
        <is>
          <t>Feb</t>
        </is>
      </c>
      <c r="B18" s="26">
        <f>Seasonality!B5</f>
        <v/>
      </c>
      <c r="C18" s="22">
        <f>$C$9*B18/Seasonality!$B$17</f>
        <v/>
      </c>
      <c r="D18" s="22">
        <f>C18*(1-$C$11)</f>
        <v/>
      </c>
      <c r="E18" s="22">
        <f>C18*($C$11)</f>
        <v/>
      </c>
      <c r="F18" s="22">
        <f>C18*($C$12)</f>
        <v/>
      </c>
      <c r="G18" s="22">
        <f>E18-F18</f>
        <v/>
      </c>
      <c r="H18" s="22">
        <f>$C$13/12</f>
        <v/>
      </c>
      <c r="I18" s="22">
        <f>G18-H18</f>
        <v/>
      </c>
    </row>
    <row r="19">
      <c r="A19" t="inlineStr">
        <is>
          <t>Mar</t>
        </is>
      </c>
      <c r="B19" s="26">
        <f>Seasonality!B6</f>
        <v/>
      </c>
      <c r="C19" s="22">
        <f>$C$9*B19/Seasonality!$B$17</f>
        <v/>
      </c>
      <c r="D19" s="22">
        <f>C19*(1-$C$11)</f>
        <v/>
      </c>
      <c r="E19" s="22">
        <f>C19*($C$11)</f>
        <v/>
      </c>
      <c r="F19" s="22">
        <f>C19*($C$12)</f>
        <v/>
      </c>
      <c r="G19" s="22">
        <f>E19-F19</f>
        <v/>
      </c>
      <c r="H19" s="22">
        <f>$C$13/12</f>
        <v/>
      </c>
      <c r="I19" s="22">
        <f>G19-H19</f>
        <v/>
      </c>
    </row>
    <row r="20">
      <c r="A20" t="inlineStr">
        <is>
          <t>Apr</t>
        </is>
      </c>
      <c r="B20" s="26">
        <f>Seasonality!B7</f>
        <v/>
      </c>
      <c r="C20" s="22">
        <f>$C$9*B20/Seasonality!$B$17</f>
        <v/>
      </c>
      <c r="D20" s="22">
        <f>C20*(1-$C$11)</f>
        <v/>
      </c>
      <c r="E20" s="22">
        <f>C20*($C$11)</f>
        <v/>
      </c>
      <c r="F20" s="22">
        <f>C20*($C$12)</f>
        <v/>
      </c>
      <c r="G20" s="22">
        <f>E20-F20</f>
        <v/>
      </c>
      <c r="H20" s="22">
        <f>$C$13/12</f>
        <v/>
      </c>
      <c r="I20" s="22">
        <f>G20-H20</f>
        <v/>
      </c>
    </row>
    <row r="21">
      <c r="A21" t="inlineStr">
        <is>
          <t>May</t>
        </is>
      </c>
      <c r="B21" s="26">
        <f>Seasonality!B8</f>
        <v/>
      </c>
      <c r="C21" s="22">
        <f>$C$9*B21/Seasonality!$B$17</f>
        <v/>
      </c>
      <c r="D21" s="22">
        <f>C21*(1-$C$11)</f>
        <v/>
      </c>
      <c r="E21" s="22">
        <f>C21*($C$11)</f>
        <v/>
      </c>
      <c r="F21" s="22">
        <f>C21*($C$12)</f>
        <v/>
      </c>
      <c r="G21" s="22">
        <f>E21-F21</f>
        <v/>
      </c>
      <c r="H21" s="22">
        <f>$C$13/12</f>
        <v/>
      </c>
      <c r="I21" s="22">
        <f>G21-H21</f>
        <v/>
      </c>
    </row>
    <row r="22">
      <c r="A22" t="inlineStr">
        <is>
          <t>Jun</t>
        </is>
      </c>
      <c r="B22" s="26">
        <f>Seasonality!B9</f>
        <v/>
      </c>
      <c r="C22" s="22">
        <f>$C$9*B22/Seasonality!$B$17</f>
        <v/>
      </c>
      <c r="D22" s="22">
        <f>C22*(1-$C$11)</f>
        <v/>
      </c>
      <c r="E22" s="22">
        <f>C22*($C$11)</f>
        <v/>
      </c>
      <c r="F22" s="22">
        <f>C22*($C$12)</f>
        <v/>
      </c>
      <c r="G22" s="22">
        <f>E22-F22</f>
        <v/>
      </c>
      <c r="H22" s="22">
        <f>$C$13/12</f>
        <v/>
      </c>
      <c r="I22" s="22">
        <f>G22-H22</f>
        <v/>
      </c>
    </row>
    <row r="23">
      <c r="A23" t="inlineStr">
        <is>
          <t>Jul</t>
        </is>
      </c>
      <c r="B23" s="26">
        <f>Seasonality!B10</f>
        <v/>
      </c>
      <c r="C23" s="22">
        <f>$C$9*B23/Seasonality!$B$17</f>
        <v/>
      </c>
      <c r="D23" s="22">
        <f>C23*(1-$C$11)</f>
        <v/>
      </c>
      <c r="E23" s="22">
        <f>C23*($C$11)</f>
        <v/>
      </c>
      <c r="F23" s="22">
        <f>C23*($C$12)</f>
        <v/>
      </c>
      <c r="G23" s="22">
        <f>E23-F23</f>
        <v/>
      </c>
      <c r="H23" s="22">
        <f>$C$13/12</f>
        <v/>
      </c>
      <c r="I23" s="22">
        <f>G23-H23</f>
        <v/>
      </c>
    </row>
    <row r="24">
      <c r="A24" t="inlineStr">
        <is>
          <t>Aug</t>
        </is>
      </c>
      <c r="B24" s="26">
        <f>Seasonality!B11</f>
        <v/>
      </c>
      <c r="C24" s="22">
        <f>$C$9*B24/Seasonality!$B$17</f>
        <v/>
      </c>
      <c r="D24" s="22">
        <f>C24*(1-$C$11)</f>
        <v/>
      </c>
      <c r="E24" s="22">
        <f>C24*($C$11)</f>
        <v/>
      </c>
      <c r="F24" s="22">
        <f>C24*($C$12)</f>
        <v/>
      </c>
      <c r="G24" s="22">
        <f>E24-F24</f>
        <v/>
      </c>
      <c r="H24" s="22">
        <f>$C$13/12</f>
        <v/>
      </c>
      <c r="I24" s="22">
        <f>G24-H24</f>
        <v/>
      </c>
    </row>
    <row r="25">
      <c r="A25" t="inlineStr">
        <is>
          <t>Sep</t>
        </is>
      </c>
      <c r="B25" s="26">
        <f>Seasonality!B12</f>
        <v/>
      </c>
      <c r="C25" s="22">
        <f>$C$9*B25/Seasonality!$B$17</f>
        <v/>
      </c>
      <c r="D25" s="22">
        <f>C25*(1-$C$11)</f>
        <v/>
      </c>
      <c r="E25" s="22">
        <f>C25*($C$11)</f>
        <v/>
      </c>
      <c r="F25" s="22">
        <f>C25*($C$12)</f>
        <v/>
      </c>
      <c r="G25" s="22">
        <f>E25-F25</f>
        <v/>
      </c>
      <c r="H25" s="22">
        <f>$C$13/12</f>
        <v/>
      </c>
      <c r="I25" s="22">
        <f>G25-H25</f>
        <v/>
      </c>
    </row>
    <row r="26">
      <c r="A26" t="inlineStr">
        <is>
          <t>Oct</t>
        </is>
      </c>
      <c r="B26" s="26">
        <f>Seasonality!B13</f>
        <v/>
      </c>
      <c r="C26" s="22">
        <f>$C$9*B26/Seasonality!$B$17</f>
        <v/>
      </c>
      <c r="D26" s="22">
        <f>C26*(1-$C$11)</f>
        <v/>
      </c>
      <c r="E26" s="22">
        <f>C26*($C$11)</f>
        <v/>
      </c>
      <c r="F26" s="22">
        <f>C26*($C$12)</f>
        <v/>
      </c>
      <c r="G26" s="22">
        <f>E26-F26</f>
        <v/>
      </c>
      <c r="H26" s="22">
        <f>$C$13/12</f>
        <v/>
      </c>
      <c r="I26" s="22">
        <f>G26-H26</f>
        <v/>
      </c>
    </row>
    <row r="27">
      <c r="A27" t="inlineStr">
        <is>
          <t>Nov</t>
        </is>
      </c>
      <c r="B27" s="26">
        <f>Seasonality!B14</f>
        <v/>
      </c>
      <c r="C27" s="22">
        <f>$C$9*B27/Seasonality!$B$17</f>
        <v/>
      </c>
      <c r="D27" s="22">
        <f>C27*(1-$C$11)</f>
        <v/>
      </c>
      <c r="E27" s="22">
        <f>C27*($C$11)</f>
        <v/>
      </c>
      <c r="F27" s="22">
        <f>C27*($C$12)</f>
        <v/>
      </c>
      <c r="G27" s="22">
        <f>E27-F27</f>
        <v/>
      </c>
      <c r="H27" s="22">
        <f>$C$13/12</f>
        <v/>
      </c>
      <c r="I27" s="22">
        <f>G27-H27</f>
        <v/>
      </c>
    </row>
    <row r="28">
      <c r="A28" t="inlineStr">
        <is>
          <t>Dec</t>
        </is>
      </c>
      <c r="B28" s="26">
        <f>Seasonality!B15</f>
        <v/>
      </c>
      <c r="C28" s="22">
        <f>$C$9*B28/Seasonality!$B$17</f>
        <v/>
      </c>
      <c r="D28" s="22">
        <f>C28*(1-$C$11)</f>
        <v/>
      </c>
      <c r="E28" s="22">
        <f>C28*($C$11)</f>
        <v/>
      </c>
      <c r="F28" s="22">
        <f>C28*($C$12)</f>
        <v/>
      </c>
      <c r="G28" s="22">
        <f>E28-F28</f>
        <v/>
      </c>
      <c r="H28" s="22">
        <f>$C$13/12</f>
        <v/>
      </c>
      <c r="I28" s="22">
        <f>G28-H28</f>
        <v/>
      </c>
    </row>
    <row r="29">
      <c r="A29" s="1" t="inlineStr">
        <is>
          <t>TOTAL</t>
        </is>
      </c>
      <c r="B29" s="1">
        <f>SUM(B17:B28)</f>
        <v/>
      </c>
      <c r="C29" s="27">
        <f>SUM(C17:C28)</f>
        <v/>
      </c>
      <c r="D29" s="27">
        <f>SUM(D17:D28)</f>
        <v/>
      </c>
      <c r="E29" s="27">
        <f>SUM(E17:E28)</f>
        <v/>
      </c>
      <c r="F29" s="27">
        <f>SUM(F17:F28)</f>
        <v/>
      </c>
      <c r="G29" s="27">
        <f>SUM(G17:G28)</f>
        <v/>
      </c>
      <c r="H29" s="27">
        <f>SUM(H17:H28)</f>
        <v/>
      </c>
      <c r="I29" s="27">
        <f>SUM(I17:I28)</f>
        <v/>
      </c>
    </row>
  </sheetData>
  <dataValidations count="1">
    <dataValidation sqref="C3 C4" showErrorMessage="1" showInputMessage="1" allowBlank="0" error="Enter a value between 0 and 1 (e.g., 0.50 for 50%)." type="decimal" operator="between">
      <formula1>0</formula1>
      <formula2>1</formula2>
    </dataValidation>
  </dataValidation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2025-10-10T13:39:17Z</dcterms:created>
  <dcterms:modified xmlns:dcterms="http://purl.org/dc/terms/" xmlns:xsi="http://www.w3.org/2001/XMLSchema-instance" xsi:type="dcterms:W3CDTF">2025-10-10T13:39:17Z</dcterms:modified>
</cp:coreProperties>
</file>